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jamesmooring/Downloads/"/>
    </mc:Choice>
  </mc:AlternateContent>
  <xr:revisionPtr revIDLastSave="0" documentId="13_ncr:1_{912EFBF2-1BF0-2E4F-A6AE-543F4BCE1D97}" xr6:coauthVersionLast="47" xr6:coauthVersionMax="47" xr10:uidLastSave="{00000000-0000-0000-0000-000000000000}"/>
  <bookViews>
    <workbookView xWindow="0" yWindow="880" windowWidth="36000" windowHeight="22500" activeTab="1" xr2:uid="{00000000-000D-0000-FFFF-FFFF00000000}"/>
  </bookViews>
  <sheets>
    <sheet name="How to Use" sheetId="1" r:id="rId1"/>
    <sheet name="Latest Checkin" sheetId="2" r:id="rId2"/>
    <sheet name="Checkins" sheetId="3" r:id="rId3"/>
    <sheet name="Participant 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4" l="1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A26" i="2"/>
  <c r="B26" i="2" s="1"/>
  <c r="E26" i="2" s="1"/>
  <c r="F26" i="2" s="1"/>
  <c r="A25" i="2"/>
  <c r="A24" i="2"/>
  <c r="A23" i="2"/>
  <c r="A22" i="2"/>
  <c r="A21" i="2"/>
  <c r="A20" i="2"/>
  <c r="A19" i="2"/>
  <c r="A18" i="2"/>
  <c r="A17" i="2"/>
  <c r="A16" i="2"/>
  <c r="A15" i="2"/>
  <c r="A14" i="2"/>
  <c r="B14" i="2" s="1"/>
  <c r="E14" i="2" s="1"/>
  <c r="F14" i="2" s="1"/>
  <c r="A13" i="2"/>
  <c r="A12" i="2"/>
  <c r="A11" i="2"/>
  <c r="B11" i="2" s="1"/>
  <c r="E11" i="2" s="1"/>
  <c r="F11" i="2" s="1"/>
  <c r="A10" i="2"/>
  <c r="B10" i="2" s="1"/>
  <c r="E10" i="2" s="1"/>
  <c r="A9" i="2"/>
  <c r="A8" i="2"/>
  <c r="A7" i="2"/>
  <c r="A6" i="2"/>
  <c r="A5" i="2"/>
  <c r="A4" i="2"/>
  <c r="B4" i="2" s="1"/>
  <c r="E4" i="2" s="1"/>
  <c r="F4" i="2" s="1"/>
  <c r="A3" i="2"/>
  <c r="A2" i="2"/>
  <c r="B2" i="2" s="1"/>
  <c r="E2" i="2" s="1"/>
  <c r="B12" i="2" l="1"/>
  <c r="E12" i="2" s="1"/>
  <c r="C12" i="2" s="1"/>
  <c r="B19" i="2"/>
  <c r="E19" i="2" s="1"/>
  <c r="C19" i="2" s="1"/>
  <c r="B13" i="2"/>
  <c r="E13" i="2" s="1"/>
  <c r="F13" i="2" s="1"/>
  <c r="B15" i="2"/>
  <c r="E15" i="2" s="1"/>
  <c r="B25" i="2"/>
  <c r="E25" i="2" s="1"/>
  <c r="F25" i="2" s="1"/>
  <c r="B21" i="2"/>
  <c r="E21" i="2" s="1"/>
  <c r="F21" i="2" s="1"/>
  <c r="F10" i="2"/>
  <c r="C10" i="2"/>
  <c r="F15" i="2"/>
  <c r="C15" i="2"/>
  <c r="B7" i="2"/>
  <c r="E7" i="2" s="1"/>
  <c r="B3" i="2"/>
  <c r="E3" i="2" s="1"/>
  <c r="F12" i="2"/>
  <c r="C26" i="2"/>
  <c r="B18" i="2"/>
  <c r="E18" i="2" s="1"/>
  <c r="B6" i="2"/>
  <c r="E6" i="2" s="1"/>
  <c r="B16" i="2"/>
  <c r="E16" i="2" s="1"/>
  <c r="F16" i="2" s="1"/>
  <c r="B22" i="2"/>
  <c r="E22" i="2" s="1"/>
  <c r="B8" i="2"/>
  <c r="E8" i="2" s="1"/>
  <c r="F8" i="2" s="1"/>
  <c r="B23" i="2"/>
  <c r="E23" i="2" s="1"/>
  <c r="F2" i="2"/>
  <c r="C2" i="2"/>
  <c r="B17" i="2"/>
  <c r="E17" i="2" s="1"/>
  <c r="C17" i="2" s="1"/>
  <c r="C13" i="2"/>
  <c r="C11" i="2"/>
  <c r="C14" i="2"/>
  <c r="B9" i="2"/>
  <c r="E9" i="2" s="1"/>
  <c r="F9" i="2" s="1"/>
  <c r="B5" i="2"/>
  <c r="E5" i="2" s="1"/>
  <c r="C5" i="2" s="1"/>
  <c r="B20" i="2"/>
  <c r="E20" i="2" s="1"/>
  <c r="F20" i="2" s="1"/>
  <c r="B24" i="2"/>
  <c r="E24" i="2" s="1"/>
  <c r="C4" i="2"/>
  <c r="C16" i="2"/>
  <c r="C25" i="2" l="1"/>
  <c r="F19" i="2"/>
  <c r="C21" i="2"/>
  <c r="C8" i="2"/>
  <c r="C9" i="2"/>
  <c r="F6" i="2"/>
  <c r="C6" i="2"/>
  <c r="F24" i="2"/>
  <c r="C24" i="2"/>
  <c r="F23" i="2"/>
  <c r="C23" i="2"/>
  <c r="F22" i="2"/>
  <c r="C22" i="2"/>
  <c r="C18" i="2"/>
  <c r="F18" i="2"/>
  <c r="C20" i="2"/>
  <c r="F3" i="2"/>
  <c r="C3" i="2"/>
  <c r="F17" i="2"/>
  <c r="C7" i="2"/>
  <c r="F7" i="2"/>
  <c r="F5" i="2"/>
</calcChain>
</file>

<file path=xl/sharedStrings.xml><?xml version="1.0" encoding="utf-8"?>
<sst xmlns="http://schemas.openxmlformats.org/spreadsheetml/2006/main" count="131" uniqueCount="95">
  <si>
    <t>Step 1</t>
  </si>
  <si>
    <t>Add all of your Participants into the Participant List</t>
  </si>
  <si>
    <t>Step 2</t>
  </si>
  <si>
    <t>Start adding your Checkins in the Checkins sheet</t>
  </si>
  <si>
    <t>Step 3</t>
  </si>
  <si>
    <t>Latest checkins will automatically be tracked in Latest Checkin</t>
  </si>
  <si>
    <t>NDIS Number</t>
  </si>
  <si>
    <t>Name</t>
  </si>
  <si>
    <t>Overdue for Checkin</t>
  </si>
  <si>
    <t>Checkin Period (days)</t>
  </si>
  <si>
    <t>Last Checkin</t>
  </si>
  <si>
    <t>Participant</t>
  </si>
  <si>
    <t>Date</t>
  </si>
  <si>
    <t>Type</t>
  </si>
  <si>
    <t>Guy Collins</t>
  </si>
  <si>
    <t>Phone</t>
  </si>
  <si>
    <t>Rashawn Konopelski</t>
  </si>
  <si>
    <t>Email</t>
  </si>
  <si>
    <t>Olen Dach</t>
  </si>
  <si>
    <t>Meeting</t>
  </si>
  <si>
    <t>Chandler Bechtelar</t>
  </si>
  <si>
    <t>Carolyne Zboncak</t>
  </si>
  <si>
    <t>Jayde Schmeler</t>
  </si>
  <si>
    <t>Emely Huels</t>
  </si>
  <si>
    <t>Elsie Bergstrom</t>
  </si>
  <si>
    <t>Video</t>
  </si>
  <si>
    <t>Kian Marvin</t>
  </si>
  <si>
    <t>Dewitt O'Conner</t>
  </si>
  <si>
    <t>Natalia Armstrong</t>
  </si>
  <si>
    <t>Margarette Mayer</t>
  </si>
  <si>
    <t>Nels Cormier</t>
  </si>
  <si>
    <t>Dangelo Kuvalis</t>
  </si>
  <si>
    <t>Martine Koss</t>
  </si>
  <si>
    <t>Alexandre Boyer</t>
  </si>
  <si>
    <t>Pietro Sipes</t>
  </si>
  <si>
    <t>Natalia Gorczany</t>
  </si>
  <si>
    <t>Urban Hane</t>
  </si>
  <si>
    <t>Edyth Boyle</t>
  </si>
  <si>
    <t>Florence Nikolaus</t>
  </si>
  <si>
    <t>Justyn Gottlieb</t>
  </si>
  <si>
    <t>Malcolm Kerluke</t>
  </si>
  <si>
    <t>Timmothy Huels</t>
  </si>
  <si>
    <t>Aylin Koch</t>
  </si>
  <si>
    <t>Full Name</t>
  </si>
  <si>
    <t>First Name</t>
  </si>
  <si>
    <t>Last Name</t>
  </si>
  <si>
    <t>Checkin Period</t>
  </si>
  <si>
    <t>Guy</t>
  </si>
  <si>
    <t>Collins</t>
  </si>
  <si>
    <t>Rashawn</t>
  </si>
  <si>
    <t>Konopelski</t>
  </si>
  <si>
    <t>Olen</t>
  </si>
  <si>
    <t>Dach</t>
  </si>
  <si>
    <t>Chandler</t>
  </si>
  <si>
    <t>Bechtelar</t>
  </si>
  <si>
    <t>Carolyne</t>
  </si>
  <si>
    <t>Zboncak</t>
  </si>
  <si>
    <t>Jayde</t>
  </si>
  <si>
    <t>Schmeler</t>
  </si>
  <si>
    <t>Emely</t>
  </si>
  <si>
    <t>Huels</t>
  </si>
  <si>
    <t>Elsie</t>
  </si>
  <si>
    <t>Bergstrom</t>
  </si>
  <si>
    <t>Kian</t>
  </si>
  <si>
    <t>Marvin</t>
  </si>
  <si>
    <t>Dewitt</t>
  </si>
  <si>
    <t>O'Conner</t>
  </si>
  <si>
    <t>Natalia</t>
  </si>
  <si>
    <t>Armstrong</t>
  </si>
  <si>
    <t>Margarette</t>
  </si>
  <si>
    <t>Mayer</t>
  </si>
  <si>
    <t>Nels</t>
  </si>
  <si>
    <t>Cormier</t>
  </si>
  <si>
    <t>Dangelo</t>
  </si>
  <si>
    <t>Kuvalis</t>
  </si>
  <si>
    <t>Martine</t>
  </si>
  <si>
    <t>Koss</t>
  </si>
  <si>
    <t>Alexandre</t>
  </si>
  <si>
    <t>Boyer</t>
  </si>
  <si>
    <t>Pietro</t>
  </si>
  <si>
    <t>Sipes</t>
  </si>
  <si>
    <t>Gorczany</t>
  </si>
  <si>
    <t>Urban</t>
  </si>
  <si>
    <t>Hane</t>
  </si>
  <si>
    <t>Edyth</t>
  </si>
  <si>
    <t>Boyle</t>
  </si>
  <si>
    <t>Florence</t>
  </si>
  <si>
    <t>Nikolaus</t>
  </si>
  <si>
    <t>Justyn</t>
  </si>
  <si>
    <t>Gottlieb</t>
  </si>
  <si>
    <t>Malcolm</t>
  </si>
  <si>
    <t>Kerluke</t>
  </si>
  <si>
    <t>Timmothy</t>
  </si>
  <si>
    <t>Aylin</t>
  </si>
  <si>
    <t>Koch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</si>
</sst>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</sheetPr>
  <dimension ref="A1:B3"/>
  <sheetViews>
    <sheetView workbookViewId="0"/>
  </sheetViews>
  <sheetFormatPr baseColWidth="10" defaultColWidth="12.6640625" defaultRowHeight="15.75" customHeight="1" x14ac:dyDescent="0.15"/>
  <cols>
    <col min="2" max="2" width="48.33203125" customWidth="1"/>
  </cols>
  <sheetData>
    <row r="1" spans="1:2" ht="15.75" customHeight="1" x14ac:dyDescent="0.15">
      <c r="A1" s="1" t="s">
        <v>0</v>
      </c>
      <c r="B1" s="2" t="s">
        <v>1</v>
      </c>
    </row>
    <row r="2" spans="1:2" ht="15.75" customHeight="1" x14ac:dyDescent="0.15">
      <c r="A2" s="1" t="s">
        <v>2</v>
      </c>
      <c r="B2" s="2" t="s">
        <v>3</v>
      </c>
    </row>
    <row r="3" spans="1:2" ht="15.75" customHeight="1" x14ac:dyDescent="0.15">
      <c r="A3" s="1" t="s">
        <v>4</v>
      </c>
      <c r="B3" s="2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7"/>
  <sheetViews>
    <sheetView tabSelected="1" workbookViewId="0">
      <selection activeCell="K34" sqref="K34"/>
    </sheetView>
  </sheetViews>
  <sheetFormatPr baseColWidth="10" defaultColWidth="12.6640625" defaultRowHeight="15.75" customHeight="1" x14ac:dyDescent="0.15"/>
  <cols>
    <col min="2" max="2" width="20.6640625" customWidth="1"/>
    <col min="3" max="3" width="20" customWidth="1"/>
    <col min="4" max="4" width="19" customWidth="1"/>
  </cols>
  <sheetData>
    <row r="1" spans="1:6" ht="15.75" customHeight="1" x14ac:dyDescent="0.15">
      <c r="A1" s="3" t="s">
        <v>6</v>
      </c>
      <c r="B1" s="3" t="s">
        <v>7</v>
      </c>
      <c r="C1" s="3" t="s">
        <v>8</v>
      </c>
      <c r="D1" s="3" t="s">
        <v>9</v>
      </c>
      <c r="E1" s="3" t="s">
        <v>10</v>
      </c>
      <c r="F1" s="4"/>
    </row>
    <row r="2" spans="1:6" ht="15.75" customHeight="1" x14ac:dyDescent="0.15">
      <c r="A2" s="2">
        <f ca="1">IFERROR(__xludf.DUMMYFUNCTION("unique('Participant List'!A2:A1000)"),9039413983)</f>
        <v>9039413983</v>
      </c>
      <c r="B2" s="2" t="str">
        <f ca="1">VLOOKUP(A2, 'Participant List'!A:B, 2, 0)</f>
        <v>Guy Collins</v>
      </c>
      <c r="C2" s="2" t="str">
        <f t="shared" ref="C2:C26" ca="1" si="0">IF(DATEDIF(E2, NOW(), "D")&gt;D2, "Yes", "")</f>
        <v/>
      </c>
      <c r="D2" s="2">
        <v>7</v>
      </c>
      <c r="E2" s="5">
        <f ca="1">_xlfn.MAXIFS(Checkins!B:B, Checkins!A:A, B2)</f>
        <v>45050</v>
      </c>
      <c r="F2" s="2" t="str">
        <f t="shared" ref="F2:F26" ca="1" si="1">DATEDIF(E2, NOW(), "D")&amp;" days ago"</f>
        <v>6 days ago</v>
      </c>
    </row>
    <row r="3" spans="1:6" ht="15.75" customHeight="1" x14ac:dyDescent="0.15">
      <c r="A3" s="2">
        <f ca="1">IFERROR(__xludf.DUMMYFUNCTION("""COMPUTED_VALUE"""),9025130385)</f>
        <v>9025130385</v>
      </c>
      <c r="B3" s="2" t="str">
        <f ca="1">VLOOKUP(A3, 'Participant List'!A:B, 2, 0)</f>
        <v>Rashawn Konopelski</v>
      </c>
      <c r="C3" s="2" t="str">
        <f t="shared" ca="1" si="0"/>
        <v/>
      </c>
      <c r="D3" s="2">
        <v>7</v>
      </c>
      <c r="E3" s="5">
        <f ca="1">_xlfn.MAXIFS(Checkins!B:B, Checkins!A:A, B3)</f>
        <v>45049</v>
      </c>
      <c r="F3" s="2" t="str">
        <f t="shared" ca="1" si="1"/>
        <v>7 days ago</v>
      </c>
    </row>
    <row r="4" spans="1:6" ht="15.75" customHeight="1" x14ac:dyDescent="0.15">
      <c r="A4" s="2">
        <f ca="1">IFERROR(__xludf.DUMMYFUNCTION("""COMPUTED_VALUE"""),9083271429)</f>
        <v>9083271429</v>
      </c>
      <c r="B4" s="2" t="str">
        <f ca="1">VLOOKUP(A4, 'Participant List'!A:B, 2, 0)</f>
        <v>Olen Dach</v>
      </c>
      <c r="C4" s="2" t="str">
        <f t="shared" ca="1" si="0"/>
        <v>Yes</v>
      </c>
      <c r="D4" s="2">
        <v>7</v>
      </c>
      <c r="E4" s="5">
        <f ca="1">_xlfn.MAXIFS(Checkins!B:B, Checkins!A:A, B4)</f>
        <v>45018</v>
      </c>
      <c r="F4" s="2" t="str">
        <f t="shared" ca="1" si="1"/>
        <v>38 days ago</v>
      </c>
    </row>
    <row r="5" spans="1:6" ht="15.75" customHeight="1" x14ac:dyDescent="0.15">
      <c r="A5" s="2">
        <f ca="1">IFERROR(__xludf.DUMMYFUNCTION("""COMPUTED_VALUE"""),9003998894)</f>
        <v>9003998894</v>
      </c>
      <c r="B5" s="2" t="str">
        <f ca="1">VLOOKUP(A5, 'Participant List'!A:B, 2, 0)</f>
        <v>Chandler Bechtelar</v>
      </c>
      <c r="C5" s="2" t="str">
        <f t="shared" ca="1" si="0"/>
        <v/>
      </c>
      <c r="D5" s="2">
        <v>7</v>
      </c>
      <c r="E5" s="5">
        <f ca="1">_xlfn.MAXIFS(Checkins!B:B, Checkins!A:A, B5)</f>
        <v>45055</v>
      </c>
      <c r="F5" s="2" t="str">
        <f t="shared" ca="1" si="1"/>
        <v>1 days ago</v>
      </c>
    </row>
    <row r="6" spans="1:6" ht="15.75" customHeight="1" x14ac:dyDescent="0.15">
      <c r="A6" s="2">
        <f ca="1">IFERROR(__xludf.DUMMYFUNCTION("""COMPUTED_VALUE"""),9009048225)</f>
        <v>9009048225</v>
      </c>
      <c r="B6" s="2" t="str">
        <f ca="1">VLOOKUP(A6, 'Participant List'!A:B, 2, 0)</f>
        <v>Carolyne Zboncak</v>
      </c>
      <c r="C6" s="2" t="str">
        <f t="shared" ca="1" si="0"/>
        <v>Yes</v>
      </c>
      <c r="D6" s="2">
        <v>7</v>
      </c>
      <c r="E6" s="5">
        <f ca="1">_xlfn.MAXIFS(Checkins!B:B, Checkins!A:A, B6)</f>
        <v>45047</v>
      </c>
      <c r="F6" s="2" t="str">
        <f t="shared" ca="1" si="1"/>
        <v>9 days ago</v>
      </c>
    </row>
    <row r="7" spans="1:6" ht="15.75" customHeight="1" x14ac:dyDescent="0.15">
      <c r="A7" s="2">
        <f ca="1">IFERROR(__xludf.DUMMYFUNCTION("""COMPUTED_VALUE"""),9001921939)</f>
        <v>9001921939</v>
      </c>
      <c r="B7" s="2" t="str">
        <f ca="1">VLOOKUP(A7, 'Participant List'!A:B, 2, 0)</f>
        <v>Jayde Schmeler</v>
      </c>
      <c r="C7" s="2" t="str">
        <f t="shared" ca="1" si="0"/>
        <v/>
      </c>
      <c r="D7" s="2">
        <v>7</v>
      </c>
      <c r="E7" s="5">
        <f ca="1">_xlfn.MAXIFS(Checkins!B:B, Checkins!A:A, B7)</f>
        <v>45050</v>
      </c>
      <c r="F7" s="2" t="str">
        <f t="shared" ca="1" si="1"/>
        <v>6 days ago</v>
      </c>
    </row>
    <row r="8" spans="1:6" ht="15.75" customHeight="1" x14ac:dyDescent="0.15">
      <c r="A8" s="2">
        <f ca="1">IFERROR(__xludf.DUMMYFUNCTION("""COMPUTED_VALUE"""),9007441305)</f>
        <v>9007441305</v>
      </c>
      <c r="B8" s="2" t="str">
        <f ca="1">VLOOKUP(A8, 'Participant List'!A:B, 2, 0)</f>
        <v>Emely Huels</v>
      </c>
      <c r="C8" s="2" t="str">
        <f t="shared" ca="1" si="0"/>
        <v>Yes</v>
      </c>
      <c r="D8" s="2">
        <v>7</v>
      </c>
      <c r="E8" s="5">
        <f ca="1">_xlfn.MAXIFS(Checkins!B:B, Checkins!A:A, B8)</f>
        <v>45048</v>
      </c>
      <c r="F8" s="2" t="str">
        <f t="shared" ca="1" si="1"/>
        <v>8 days ago</v>
      </c>
    </row>
    <row r="9" spans="1:6" ht="15.75" customHeight="1" x14ac:dyDescent="0.15">
      <c r="A9" s="2">
        <f ca="1">IFERROR(__xludf.DUMMYFUNCTION("""COMPUTED_VALUE"""),9063138557)</f>
        <v>9063138557</v>
      </c>
      <c r="B9" s="2" t="str">
        <f ca="1">VLOOKUP(A9, 'Participant List'!A:B, 2, 0)</f>
        <v>Elsie Bergstrom</v>
      </c>
      <c r="C9" s="2" t="str">
        <f t="shared" ca="1" si="0"/>
        <v/>
      </c>
      <c r="D9" s="2">
        <v>7</v>
      </c>
      <c r="E9" s="5">
        <f ca="1">_xlfn.MAXIFS(Checkins!B:B, Checkins!A:A, B9)</f>
        <v>45054</v>
      </c>
      <c r="F9" s="2" t="str">
        <f t="shared" ca="1" si="1"/>
        <v>2 days ago</v>
      </c>
    </row>
    <row r="10" spans="1:6" ht="15.75" customHeight="1" x14ac:dyDescent="0.15">
      <c r="A10" s="2">
        <f ca="1">IFERROR(__xludf.DUMMYFUNCTION("""COMPUTED_VALUE"""),9022241441)</f>
        <v>9022241441</v>
      </c>
      <c r="B10" s="2" t="str">
        <f ca="1">VLOOKUP(A10, 'Participant List'!A:B, 2, 0)</f>
        <v>Kian Marvin</v>
      </c>
      <c r="C10" s="2" t="str">
        <f t="shared" ca="1" si="0"/>
        <v/>
      </c>
      <c r="D10" s="2">
        <v>7</v>
      </c>
      <c r="E10" s="5">
        <f ca="1">_xlfn.MAXIFS(Checkins!B:B, Checkins!A:A, B10)</f>
        <v>45051</v>
      </c>
      <c r="F10" s="2" t="str">
        <f t="shared" ca="1" si="1"/>
        <v>5 days ago</v>
      </c>
    </row>
    <row r="11" spans="1:6" ht="15.75" customHeight="1" x14ac:dyDescent="0.15">
      <c r="A11" s="2">
        <f ca="1">IFERROR(__xludf.DUMMYFUNCTION("""COMPUTED_VALUE"""),9015380113)</f>
        <v>9015380113</v>
      </c>
      <c r="B11" s="2" t="str">
        <f ca="1">VLOOKUP(A11, 'Participant List'!A:B, 2, 0)</f>
        <v>Dewitt O'Conner</v>
      </c>
      <c r="C11" s="2" t="str">
        <f t="shared" ca="1" si="0"/>
        <v>Yes</v>
      </c>
      <c r="D11" s="2">
        <v>7</v>
      </c>
      <c r="E11" s="5">
        <f ca="1">_xlfn.MAXIFS(Checkins!B:B, Checkins!A:A, B11)</f>
        <v>44986</v>
      </c>
      <c r="F11" s="2" t="str">
        <f t="shared" ca="1" si="1"/>
        <v>70 days ago</v>
      </c>
    </row>
    <row r="12" spans="1:6" ht="15.75" customHeight="1" x14ac:dyDescent="0.15">
      <c r="A12" s="2">
        <f ca="1">IFERROR(__xludf.DUMMYFUNCTION("""COMPUTED_VALUE"""),9026637531)</f>
        <v>9026637531</v>
      </c>
      <c r="B12" s="2" t="str">
        <f ca="1">VLOOKUP(A12, 'Participant List'!A:B, 2, 0)</f>
        <v>Natalia Armstrong</v>
      </c>
      <c r="C12" s="2" t="str">
        <f t="shared" ca="1" si="0"/>
        <v>Yes</v>
      </c>
      <c r="D12" s="2">
        <v>7</v>
      </c>
      <c r="E12" s="5">
        <f ca="1">_xlfn.MAXIFS(Checkins!B:B, Checkins!A:A, B12)</f>
        <v>45044</v>
      </c>
      <c r="F12" s="2" t="str">
        <f t="shared" ca="1" si="1"/>
        <v>12 days ago</v>
      </c>
    </row>
    <row r="13" spans="1:6" ht="15.75" customHeight="1" x14ac:dyDescent="0.15">
      <c r="A13" s="2">
        <f ca="1">IFERROR(__xludf.DUMMYFUNCTION("""COMPUTED_VALUE"""),9044176210)</f>
        <v>9044176210</v>
      </c>
      <c r="B13" s="2" t="str">
        <f ca="1">VLOOKUP(A13, 'Participant List'!A:B, 2, 0)</f>
        <v>Margarette Mayer</v>
      </c>
      <c r="C13" s="2" t="str">
        <f t="shared" ca="1" si="0"/>
        <v>Yes</v>
      </c>
      <c r="D13" s="2">
        <v>7</v>
      </c>
      <c r="E13" s="5">
        <f ca="1">_xlfn.MAXIFS(Checkins!B:B, Checkins!A:A, B13)</f>
        <v>45047</v>
      </c>
      <c r="F13" s="2" t="str">
        <f t="shared" ca="1" si="1"/>
        <v>9 days ago</v>
      </c>
    </row>
    <row r="14" spans="1:6" ht="15.75" customHeight="1" x14ac:dyDescent="0.15">
      <c r="A14" s="2">
        <f ca="1">IFERROR(__xludf.DUMMYFUNCTION("""COMPUTED_VALUE"""),9094523585)</f>
        <v>9094523585</v>
      </c>
      <c r="B14" s="2" t="str">
        <f ca="1">VLOOKUP(A14, 'Participant List'!A:B, 2, 0)</f>
        <v>Nels Cormier</v>
      </c>
      <c r="C14" s="2" t="str">
        <f t="shared" ca="1" si="0"/>
        <v/>
      </c>
      <c r="D14" s="2">
        <v>7</v>
      </c>
      <c r="E14" s="5">
        <f ca="1">_xlfn.MAXIFS(Checkins!B:B, Checkins!A:A, B14)</f>
        <v>45049</v>
      </c>
      <c r="F14" s="2" t="str">
        <f t="shared" ca="1" si="1"/>
        <v>7 days ago</v>
      </c>
    </row>
    <row r="15" spans="1:6" ht="15.75" customHeight="1" x14ac:dyDescent="0.15">
      <c r="A15" s="2">
        <f ca="1">IFERROR(__xludf.DUMMYFUNCTION("""COMPUTED_VALUE"""),9010004925)</f>
        <v>9010004925</v>
      </c>
      <c r="B15" s="2" t="str">
        <f ca="1">VLOOKUP(A15, 'Participant List'!A:B, 2, 0)</f>
        <v>Dangelo Kuvalis</v>
      </c>
      <c r="C15" s="2" t="str">
        <f t="shared" ca="1" si="0"/>
        <v/>
      </c>
      <c r="D15" s="2">
        <v>7</v>
      </c>
      <c r="E15" s="5">
        <f ca="1">_xlfn.MAXIFS(Checkins!B:B, Checkins!A:A, B15)</f>
        <v>45051</v>
      </c>
      <c r="F15" s="2" t="str">
        <f t="shared" ca="1" si="1"/>
        <v>5 days ago</v>
      </c>
    </row>
    <row r="16" spans="1:6" ht="15.75" customHeight="1" x14ac:dyDescent="0.15">
      <c r="A16" s="2">
        <f ca="1">IFERROR(__xludf.DUMMYFUNCTION("""COMPUTED_VALUE"""),9041503202)</f>
        <v>9041503202</v>
      </c>
      <c r="B16" s="2" t="str">
        <f ca="1">VLOOKUP(A16, 'Participant List'!A:B, 2, 0)</f>
        <v>Martine Koss</v>
      </c>
      <c r="C16" s="2" t="str">
        <f t="shared" ca="1" si="0"/>
        <v>Yes</v>
      </c>
      <c r="D16" s="2">
        <v>7</v>
      </c>
      <c r="E16" s="5">
        <f ca="1">_xlfn.MAXIFS(Checkins!B:B, Checkins!A:A, B16)</f>
        <v>45038</v>
      </c>
      <c r="F16" s="2" t="str">
        <f t="shared" ca="1" si="1"/>
        <v>18 days ago</v>
      </c>
    </row>
    <row r="17" spans="1:6" ht="15.75" customHeight="1" x14ac:dyDescent="0.15">
      <c r="A17" s="2">
        <f ca="1">IFERROR(__xludf.DUMMYFUNCTION("""COMPUTED_VALUE"""),9098395719)</f>
        <v>9098395719</v>
      </c>
      <c r="B17" s="2" t="str">
        <f ca="1">VLOOKUP(A17, 'Participant List'!A:B, 2, 0)</f>
        <v>Alexandre Boyer</v>
      </c>
      <c r="C17" s="2" t="str">
        <f t="shared" ca="1" si="0"/>
        <v>Yes</v>
      </c>
      <c r="D17" s="2">
        <v>7</v>
      </c>
      <c r="E17" s="5">
        <f ca="1">_xlfn.MAXIFS(Checkins!B:B, Checkins!A:A, B17)</f>
        <v>45037</v>
      </c>
      <c r="F17" s="2" t="str">
        <f t="shared" ca="1" si="1"/>
        <v>19 days ago</v>
      </c>
    </row>
    <row r="18" spans="1:6" ht="15.75" customHeight="1" x14ac:dyDescent="0.15">
      <c r="A18" s="2">
        <f ca="1">IFERROR(__xludf.DUMMYFUNCTION("""COMPUTED_VALUE"""),9064247975)</f>
        <v>9064247975</v>
      </c>
      <c r="B18" s="2" t="str">
        <f ca="1">VLOOKUP(A18, 'Participant List'!A:B, 2, 0)</f>
        <v>Pietro Sipes</v>
      </c>
      <c r="C18" s="2" t="str">
        <f t="shared" ca="1" si="0"/>
        <v/>
      </c>
      <c r="D18" s="2">
        <v>7</v>
      </c>
      <c r="E18" s="5">
        <f ca="1">_xlfn.MAXIFS(Checkins!B:B, Checkins!A:A, B18)</f>
        <v>45056</v>
      </c>
      <c r="F18" s="2" t="str">
        <f t="shared" ca="1" si="1"/>
        <v>0 days ago</v>
      </c>
    </row>
    <row r="19" spans="1:6" ht="15.75" customHeight="1" x14ac:dyDescent="0.15">
      <c r="A19" s="2">
        <f ca="1">IFERROR(__xludf.DUMMYFUNCTION("""COMPUTED_VALUE"""),9033668540)</f>
        <v>9033668540</v>
      </c>
      <c r="B19" s="2" t="str">
        <f ca="1">VLOOKUP(A19, 'Participant List'!A:B, 2, 0)</f>
        <v>Natalia Gorczany</v>
      </c>
      <c r="C19" s="2" t="str">
        <f t="shared" ca="1" si="0"/>
        <v>Yes</v>
      </c>
      <c r="D19" s="2">
        <v>7</v>
      </c>
      <c r="E19" s="5">
        <f ca="1">_xlfn.MAXIFS(Checkins!B:B, Checkins!A:A, B19)</f>
        <v>45037</v>
      </c>
      <c r="F19" s="2" t="str">
        <f t="shared" ca="1" si="1"/>
        <v>19 days ago</v>
      </c>
    </row>
    <row r="20" spans="1:6" ht="15.75" customHeight="1" x14ac:dyDescent="0.15">
      <c r="A20" s="2">
        <f ca="1">IFERROR(__xludf.DUMMYFUNCTION("""COMPUTED_VALUE"""),9090440602)</f>
        <v>9090440602</v>
      </c>
      <c r="B20" s="2" t="str">
        <f ca="1">VLOOKUP(A20, 'Participant List'!A:B, 2, 0)</f>
        <v>Urban Hane</v>
      </c>
      <c r="C20" s="2" t="str">
        <f t="shared" ca="1" si="0"/>
        <v/>
      </c>
      <c r="D20" s="2">
        <v>7</v>
      </c>
      <c r="E20" s="5">
        <f ca="1">_xlfn.MAXIFS(Checkins!B:B, Checkins!A:A, B20)</f>
        <v>45052</v>
      </c>
      <c r="F20" s="2" t="str">
        <f t="shared" ca="1" si="1"/>
        <v>4 days ago</v>
      </c>
    </row>
    <row r="21" spans="1:6" ht="15.75" customHeight="1" x14ac:dyDescent="0.15">
      <c r="A21" s="2">
        <f ca="1">IFERROR(__xludf.DUMMYFUNCTION("""COMPUTED_VALUE"""),9003762622)</f>
        <v>9003762622</v>
      </c>
      <c r="B21" s="2" t="str">
        <f ca="1">VLOOKUP(A21, 'Participant List'!A:B, 2, 0)</f>
        <v>Edyth Boyle</v>
      </c>
      <c r="C21" s="2" t="str">
        <f t="shared" ca="1" si="0"/>
        <v>Yes</v>
      </c>
      <c r="D21" s="2">
        <v>7</v>
      </c>
      <c r="E21" s="5">
        <f ca="1">_xlfn.MAXIFS(Checkins!B:B, Checkins!A:A, B21)</f>
        <v>45048</v>
      </c>
      <c r="F21" s="2" t="str">
        <f t="shared" ca="1" si="1"/>
        <v>8 days ago</v>
      </c>
    </row>
    <row r="22" spans="1:6" ht="15.75" customHeight="1" x14ac:dyDescent="0.15">
      <c r="A22" s="2">
        <f ca="1">IFERROR(__xludf.DUMMYFUNCTION("""COMPUTED_VALUE"""),9097081498)</f>
        <v>9097081498</v>
      </c>
      <c r="B22" s="2" t="str">
        <f ca="1">VLOOKUP(A22, 'Participant List'!A:B, 2, 0)</f>
        <v>Florence Nikolaus</v>
      </c>
      <c r="C22" s="2" t="str">
        <f t="shared" ca="1" si="0"/>
        <v>Yes</v>
      </c>
      <c r="D22" s="2">
        <v>7</v>
      </c>
      <c r="E22" s="5">
        <f ca="1">_xlfn.MAXIFS(Checkins!B:B, Checkins!A:A, B22)</f>
        <v>45039</v>
      </c>
      <c r="F22" s="2" t="str">
        <f t="shared" ca="1" si="1"/>
        <v>17 days ago</v>
      </c>
    </row>
    <row r="23" spans="1:6" ht="15.75" customHeight="1" x14ac:dyDescent="0.15">
      <c r="A23" s="2">
        <f ca="1">IFERROR(__xludf.DUMMYFUNCTION("""COMPUTED_VALUE"""),9053996891)</f>
        <v>9053996891</v>
      </c>
      <c r="B23" s="2" t="str">
        <f ca="1">VLOOKUP(A23, 'Participant List'!A:B, 2, 0)</f>
        <v>Justyn Gottlieb</v>
      </c>
      <c r="C23" s="2" t="str">
        <f t="shared" ca="1" si="0"/>
        <v/>
      </c>
      <c r="D23" s="2">
        <v>7</v>
      </c>
      <c r="E23" s="5">
        <f ca="1">_xlfn.MAXIFS(Checkins!B:B, Checkins!A:A, B23)</f>
        <v>45051</v>
      </c>
      <c r="F23" s="2" t="str">
        <f t="shared" ca="1" si="1"/>
        <v>5 days ago</v>
      </c>
    </row>
    <row r="24" spans="1:6" ht="15.75" customHeight="1" x14ac:dyDescent="0.15">
      <c r="A24" s="2">
        <f ca="1">IFERROR(__xludf.DUMMYFUNCTION("""COMPUTED_VALUE"""),9024238495)</f>
        <v>9024238495</v>
      </c>
      <c r="B24" s="2" t="str">
        <f ca="1">VLOOKUP(A24, 'Participant List'!A:B, 2, 0)</f>
        <v>Malcolm Kerluke</v>
      </c>
      <c r="C24" s="2" t="str">
        <f t="shared" ca="1" si="0"/>
        <v/>
      </c>
      <c r="D24" s="2">
        <v>7</v>
      </c>
      <c r="E24" s="5">
        <f ca="1">_xlfn.MAXIFS(Checkins!B:B, Checkins!A:A, B24)</f>
        <v>45056</v>
      </c>
      <c r="F24" s="2" t="str">
        <f t="shared" ca="1" si="1"/>
        <v>0 days ago</v>
      </c>
    </row>
    <row r="25" spans="1:6" ht="15.75" customHeight="1" x14ac:dyDescent="0.15">
      <c r="A25" s="2">
        <f ca="1">IFERROR(__xludf.DUMMYFUNCTION("""COMPUTED_VALUE"""),9001794075)</f>
        <v>9001794075</v>
      </c>
      <c r="B25" s="2" t="str">
        <f ca="1">VLOOKUP(A25, 'Participant List'!A:B, 2, 0)</f>
        <v>Timmothy Huels</v>
      </c>
      <c r="C25" s="2" t="str">
        <f t="shared" ca="1" si="0"/>
        <v/>
      </c>
      <c r="D25" s="2">
        <v>7</v>
      </c>
      <c r="E25" s="5">
        <f ca="1">_xlfn.MAXIFS(Checkins!B:B, Checkins!A:A, B25)</f>
        <v>45052</v>
      </c>
      <c r="F25" s="2" t="str">
        <f t="shared" ca="1" si="1"/>
        <v>4 days ago</v>
      </c>
    </row>
    <row r="26" spans="1:6" ht="15.75" customHeight="1" x14ac:dyDescent="0.15">
      <c r="A26" s="2">
        <f ca="1">IFERROR(__xludf.DUMMYFUNCTION("""COMPUTED_VALUE"""),9019964322)</f>
        <v>9019964322</v>
      </c>
      <c r="B26" s="2" t="str">
        <f ca="1">VLOOKUP(A26, 'Participant List'!A:B, 2, 0)</f>
        <v>Aylin Koch</v>
      </c>
      <c r="C26" s="2" t="str">
        <f t="shared" ca="1" si="0"/>
        <v/>
      </c>
      <c r="D26" s="2">
        <v>7</v>
      </c>
      <c r="E26" s="5">
        <f ca="1">_xlfn.MAXIFS(Checkins!B:B, Checkins!A:A, B26)</f>
        <v>45050</v>
      </c>
      <c r="F26" s="2" t="str">
        <f t="shared" ca="1" si="1"/>
        <v>6 days ago</v>
      </c>
    </row>
    <row r="27" spans="1:6" ht="15.75" customHeight="1" x14ac:dyDescent="0.15">
      <c r="A27" s="2"/>
    </row>
  </sheetData>
  <conditionalFormatting sqref="A1:F1048576">
    <cfRule type="expression" dxfId="0" priority="1" stopIfTrue="1">
      <formula>$C1="Yes"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G150"/>
  <sheetViews>
    <sheetView workbookViewId="0">
      <selection activeCell="B32" sqref="B32"/>
    </sheetView>
  </sheetViews>
  <sheetFormatPr baseColWidth="10" defaultColWidth="12.6640625" defaultRowHeight="15.75" customHeight="1" x14ac:dyDescent="0.15"/>
  <cols>
    <col min="1" max="1" width="27.1640625" customWidth="1"/>
    <col min="2" max="2" width="10.83203125" customWidth="1"/>
    <col min="3" max="3" width="19.1640625" customWidth="1"/>
    <col min="4" max="4" width="13.6640625" customWidth="1"/>
    <col min="5" max="5" width="20.1640625" customWidth="1"/>
    <col min="6" max="6" width="21.33203125" customWidth="1"/>
    <col min="7" max="7" width="17.6640625" customWidth="1"/>
    <col min="8" max="8" width="10.83203125" customWidth="1"/>
  </cols>
  <sheetData>
    <row r="1" spans="1:7" ht="15.75" customHeight="1" x14ac:dyDescent="0.15">
      <c r="A1" s="3" t="s">
        <v>11</v>
      </c>
      <c r="B1" s="3" t="s">
        <v>12</v>
      </c>
      <c r="C1" s="3" t="s">
        <v>13</v>
      </c>
      <c r="D1" s="4"/>
    </row>
    <row r="2" spans="1:7" ht="15.75" customHeight="1" x14ac:dyDescent="0.15">
      <c r="A2" s="2" t="s">
        <v>14</v>
      </c>
      <c r="B2" s="5">
        <v>45050</v>
      </c>
      <c r="C2" s="2" t="s">
        <v>15</v>
      </c>
    </row>
    <row r="3" spans="1:7" ht="15.75" customHeight="1" x14ac:dyDescent="0.15">
      <c r="A3" s="2" t="s">
        <v>16</v>
      </c>
      <c r="B3" s="5">
        <v>45049</v>
      </c>
      <c r="C3" s="2" t="s">
        <v>17</v>
      </c>
    </row>
    <row r="4" spans="1:7" ht="15.75" customHeight="1" x14ac:dyDescent="0.15">
      <c r="A4" s="2" t="s">
        <v>18</v>
      </c>
      <c r="B4" s="5">
        <v>45018</v>
      </c>
      <c r="C4" s="2" t="s">
        <v>19</v>
      </c>
    </row>
    <row r="5" spans="1:7" ht="15.75" customHeight="1" x14ac:dyDescent="0.15">
      <c r="A5" s="2" t="s">
        <v>20</v>
      </c>
      <c r="B5" s="5">
        <v>45055</v>
      </c>
      <c r="C5" s="2" t="s">
        <v>15</v>
      </c>
    </row>
    <row r="6" spans="1:7" ht="15.75" customHeight="1" x14ac:dyDescent="0.15">
      <c r="A6" s="2" t="s">
        <v>21</v>
      </c>
      <c r="B6" s="5">
        <v>45047</v>
      </c>
      <c r="C6" s="2" t="s">
        <v>15</v>
      </c>
    </row>
    <row r="7" spans="1:7" ht="15.75" customHeight="1" x14ac:dyDescent="0.15">
      <c r="A7" s="2" t="s">
        <v>22</v>
      </c>
      <c r="B7" s="5">
        <v>45050</v>
      </c>
      <c r="C7" s="2" t="s">
        <v>19</v>
      </c>
      <c r="G7" s="5"/>
    </row>
    <row r="8" spans="1:7" ht="15.75" customHeight="1" x14ac:dyDescent="0.15">
      <c r="A8" s="2" t="s">
        <v>23</v>
      </c>
      <c r="B8" s="5">
        <v>45048</v>
      </c>
      <c r="C8" s="2" t="s">
        <v>17</v>
      </c>
      <c r="G8" s="5"/>
    </row>
    <row r="9" spans="1:7" ht="15.75" customHeight="1" x14ac:dyDescent="0.15">
      <c r="A9" s="2" t="s">
        <v>24</v>
      </c>
      <c r="B9" s="5">
        <v>45054</v>
      </c>
      <c r="C9" s="2" t="s">
        <v>25</v>
      </c>
      <c r="G9" s="5"/>
    </row>
    <row r="10" spans="1:7" ht="15.75" customHeight="1" x14ac:dyDescent="0.15">
      <c r="A10" s="2" t="s">
        <v>26</v>
      </c>
      <c r="B10" s="5">
        <v>45051</v>
      </c>
      <c r="C10" s="2" t="s">
        <v>17</v>
      </c>
      <c r="G10" s="5"/>
    </row>
    <row r="11" spans="1:7" ht="15.75" customHeight="1" x14ac:dyDescent="0.15">
      <c r="A11" s="2" t="s">
        <v>27</v>
      </c>
      <c r="B11" s="5">
        <v>44986</v>
      </c>
      <c r="C11" s="2" t="s">
        <v>17</v>
      </c>
    </row>
    <row r="12" spans="1:7" ht="15.75" customHeight="1" x14ac:dyDescent="0.15">
      <c r="A12" s="2" t="s">
        <v>28</v>
      </c>
      <c r="B12" s="5">
        <v>45044</v>
      </c>
      <c r="C12" s="2" t="s">
        <v>25</v>
      </c>
    </row>
    <row r="13" spans="1:7" ht="15.75" customHeight="1" x14ac:dyDescent="0.15">
      <c r="A13" s="2" t="s">
        <v>29</v>
      </c>
      <c r="B13" s="5">
        <v>45047</v>
      </c>
      <c r="C13" s="2" t="s">
        <v>17</v>
      </c>
    </row>
    <row r="14" spans="1:7" ht="15.75" customHeight="1" x14ac:dyDescent="0.15">
      <c r="A14" s="2" t="s">
        <v>30</v>
      </c>
      <c r="B14" s="5">
        <v>45049</v>
      </c>
      <c r="C14" s="2" t="s">
        <v>15</v>
      </c>
    </row>
    <row r="15" spans="1:7" ht="15.75" customHeight="1" x14ac:dyDescent="0.15">
      <c r="A15" s="2" t="s">
        <v>31</v>
      </c>
      <c r="B15" s="5">
        <v>45051</v>
      </c>
      <c r="C15" s="2" t="s">
        <v>17</v>
      </c>
    </row>
    <row r="16" spans="1:7" ht="15.75" customHeight="1" x14ac:dyDescent="0.15">
      <c r="A16" s="2" t="s">
        <v>32</v>
      </c>
      <c r="B16" s="5">
        <v>45038</v>
      </c>
      <c r="C16" s="2" t="s">
        <v>17</v>
      </c>
    </row>
    <row r="17" spans="1:3" ht="15.75" customHeight="1" x14ac:dyDescent="0.15">
      <c r="A17" s="2" t="s">
        <v>33</v>
      </c>
      <c r="B17" s="5">
        <v>45037</v>
      </c>
      <c r="C17" s="2" t="s">
        <v>19</v>
      </c>
    </row>
    <row r="18" spans="1:3" ht="15.75" customHeight="1" x14ac:dyDescent="0.15">
      <c r="A18" s="2" t="s">
        <v>34</v>
      </c>
      <c r="B18" s="5">
        <v>45056</v>
      </c>
      <c r="C18" s="2" t="s">
        <v>19</v>
      </c>
    </row>
    <row r="19" spans="1:3" ht="15.75" customHeight="1" x14ac:dyDescent="0.15">
      <c r="A19" s="2" t="s">
        <v>35</v>
      </c>
      <c r="B19" s="5">
        <v>45037</v>
      </c>
      <c r="C19" s="2" t="s">
        <v>17</v>
      </c>
    </row>
    <row r="20" spans="1:3" ht="15.75" customHeight="1" x14ac:dyDescent="0.15">
      <c r="A20" s="2" t="s">
        <v>36</v>
      </c>
      <c r="B20" s="5">
        <v>45052</v>
      </c>
      <c r="C20" s="2" t="s">
        <v>25</v>
      </c>
    </row>
    <row r="21" spans="1:3" ht="15.75" customHeight="1" x14ac:dyDescent="0.15">
      <c r="A21" s="2" t="s">
        <v>37</v>
      </c>
      <c r="B21" s="5">
        <v>45048</v>
      </c>
      <c r="C21" s="2" t="s">
        <v>15</v>
      </c>
    </row>
    <row r="22" spans="1:3" ht="15.75" customHeight="1" x14ac:dyDescent="0.15">
      <c r="A22" s="2" t="s">
        <v>38</v>
      </c>
      <c r="B22" s="5">
        <v>45039</v>
      </c>
      <c r="C22" s="2" t="s">
        <v>15</v>
      </c>
    </row>
    <row r="23" spans="1:3" ht="15.75" customHeight="1" x14ac:dyDescent="0.15">
      <c r="A23" s="2" t="s">
        <v>39</v>
      </c>
      <c r="B23" s="5">
        <v>45051</v>
      </c>
      <c r="C23" s="2" t="s">
        <v>19</v>
      </c>
    </row>
    <row r="24" spans="1:3" ht="15.75" customHeight="1" x14ac:dyDescent="0.15">
      <c r="A24" s="2" t="s">
        <v>40</v>
      </c>
      <c r="B24" s="5">
        <v>45056</v>
      </c>
      <c r="C24" s="2" t="s">
        <v>17</v>
      </c>
    </row>
    <row r="25" spans="1:3" ht="15.75" customHeight="1" x14ac:dyDescent="0.15">
      <c r="A25" s="2" t="s">
        <v>41</v>
      </c>
      <c r="B25" s="5">
        <v>45052</v>
      </c>
      <c r="C25" s="2" t="s">
        <v>25</v>
      </c>
    </row>
    <row r="26" spans="1:3" ht="15.75" customHeight="1" x14ac:dyDescent="0.15">
      <c r="A26" s="2" t="s">
        <v>42</v>
      </c>
      <c r="B26" s="5">
        <v>45050</v>
      </c>
      <c r="C26" s="2" t="s">
        <v>17</v>
      </c>
    </row>
    <row r="27" spans="1:3" ht="15.75" customHeight="1" x14ac:dyDescent="0.15">
      <c r="A27" s="2" t="s">
        <v>29</v>
      </c>
      <c r="B27" s="5">
        <v>45047</v>
      </c>
      <c r="C27" s="2" t="s">
        <v>17</v>
      </c>
    </row>
    <row r="28" spans="1:3" ht="15.75" customHeight="1" x14ac:dyDescent="0.15">
      <c r="A28" s="2" t="s">
        <v>26</v>
      </c>
      <c r="B28" s="5">
        <v>44958</v>
      </c>
      <c r="C28" s="2" t="s">
        <v>25</v>
      </c>
    </row>
    <row r="29" spans="1:3" ht="15.75" customHeight="1" x14ac:dyDescent="0.15">
      <c r="A29" s="2" t="s">
        <v>28</v>
      </c>
      <c r="B29" s="5">
        <v>44986</v>
      </c>
      <c r="C29" s="2" t="s">
        <v>17</v>
      </c>
    </row>
    <row r="30" spans="1:3" ht="15.75" customHeight="1" x14ac:dyDescent="0.15">
      <c r="A30" s="2" t="s">
        <v>14</v>
      </c>
      <c r="B30" s="5">
        <v>45039</v>
      </c>
      <c r="C30" s="2" t="s">
        <v>15</v>
      </c>
    </row>
    <row r="31" spans="1:3" ht="15.75" customHeight="1" x14ac:dyDescent="0.15">
      <c r="A31" s="2" t="s">
        <v>21</v>
      </c>
      <c r="B31" s="6">
        <v>44958</v>
      </c>
      <c r="C31" s="2" t="s">
        <v>19</v>
      </c>
    </row>
    <row r="32" spans="1:3" ht="15.75" customHeight="1" x14ac:dyDescent="0.15">
      <c r="A32" s="2" t="s">
        <v>21</v>
      </c>
      <c r="B32" s="6">
        <v>45017</v>
      </c>
      <c r="C32" s="2" t="s">
        <v>19</v>
      </c>
    </row>
    <row r="33" spans="1:3" ht="15.75" customHeight="1" x14ac:dyDescent="0.15">
      <c r="A33" s="2"/>
      <c r="B33" s="6"/>
      <c r="C33" s="2"/>
    </row>
    <row r="34" spans="1:3" ht="15.75" customHeight="1" x14ac:dyDescent="0.15">
      <c r="A34" s="2"/>
      <c r="B34" s="6"/>
      <c r="C34" s="2"/>
    </row>
    <row r="35" spans="1:3" ht="15.75" customHeight="1" x14ac:dyDescent="0.15">
      <c r="A35" s="2"/>
      <c r="B35" s="6"/>
      <c r="C35" s="2"/>
    </row>
    <row r="36" spans="1:3" ht="15.75" customHeight="1" x14ac:dyDescent="0.15">
      <c r="A36" s="2"/>
      <c r="B36" s="6"/>
      <c r="C36" s="2"/>
    </row>
    <row r="37" spans="1:3" ht="15.75" customHeight="1" x14ac:dyDescent="0.15">
      <c r="A37" s="2"/>
      <c r="B37" s="6"/>
      <c r="C37" s="2"/>
    </row>
    <row r="38" spans="1:3" ht="15.75" customHeight="1" x14ac:dyDescent="0.15">
      <c r="A38" s="2"/>
      <c r="B38" s="6"/>
      <c r="C38" s="2"/>
    </row>
    <row r="39" spans="1:3" ht="15.75" customHeight="1" x14ac:dyDescent="0.15">
      <c r="A39" s="2"/>
      <c r="B39" s="6"/>
      <c r="C39" s="2"/>
    </row>
    <row r="40" spans="1:3" ht="15.75" customHeight="1" x14ac:dyDescent="0.15">
      <c r="A40" s="2"/>
      <c r="B40" s="6"/>
      <c r="C40" s="2"/>
    </row>
    <row r="41" spans="1:3" ht="15.75" customHeight="1" x14ac:dyDescent="0.15">
      <c r="A41" s="2"/>
      <c r="B41" s="6"/>
      <c r="C41" s="2"/>
    </row>
    <row r="42" spans="1:3" ht="15.75" customHeight="1" x14ac:dyDescent="0.15">
      <c r="A42" s="2"/>
      <c r="B42" s="6"/>
      <c r="C42" s="2"/>
    </row>
    <row r="43" spans="1:3" ht="15.75" customHeight="1" x14ac:dyDescent="0.15">
      <c r="A43" s="2"/>
      <c r="B43" s="6"/>
      <c r="C43" s="2"/>
    </row>
    <row r="44" spans="1:3" ht="15.75" customHeight="1" x14ac:dyDescent="0.15">
      <c r="A44" s="2"/>
      <c r="B44" s="6"/>
      <c r="C44" s="2"/>
    </row>
    <row r="45" spans="1:3" ht="15.75" customHeight="1" x14ac:dyDescent="0.15">
      <c r="A45" s="2"/>
      <c r="B45" s="6"/>
      <c r="C45" s="2"/>
    </row>
    <row r="46" spans="1:3" ht="15.75" customHeight="1" x14ac:dyDescent="0.15">
      <c r="A46" s="2"/>
      <c r="B46" s="6"/>
      <c r="C46" s="2"/>
    </row>
    <row r="47" spans="1:3" ht="15.75" customHeight="1" x14ac:dyDescent="0.15">
      <c r="A47" s="2"/>
      <c r="B47" s="6"/>
      <c r="C47" s="2"/>
    </row>
    <row r="48" spans="1:3" ht="15.75" customHeight="1" x14ac:dyDescent="0.15">
      <c r="A48" s="2"/>
      <c r="B48" s="6"/>
      <c r="C48" s="2"/>
    </row>
    <row r="49" spans="1:3" ht="15.75" customHeight="1" x14ac:dyDescent="0.15">
      <c r="A49" s="2"/>
      <c r="B49" s="6"/>
      <c r="C49" s="2"/>
    </row>
    <row r="50" spans="1:3" ht="15.75" customHeight="1" x14ac:dyDescent="0.15">
      <c r="A50" s="2"/>
      <c r="B50" s="6"/>
      <c r="C50" s="2"/>
    </row>
    <row r="51" spans="1:3" ht="15.75" customHeight="1" x14ac:dyDescent="0.15">
      <c r="A51" s="2"/>
      <c r="B51" s="6"/>
      <c r="C51" s="2"/>
    </row>
    <row r="52" spans="1:3" ht="15.75" customHeight="1" x14ac:dyDescent="0.15">
      <c r="A52" s="2"/>
      <c r="B52" s="6"/>
      <c r="C52" s="2"/>
    </row>
    <row r="53" spans="1:3" ht="15.75" customHeight="1" x14ac:dyDescent="0.15">
      <c r="A53" s="2"/>
      <c r="B53" s="6"/>
      <c r="C53" s="2"/>
    </row>
    <row r="54" spans="1:3" ht="15.75" customHeight="1" x14ac:dyDescent="0.15">
      <c r="A54" s="2"/>
      <c r="B54" s="6"/>
      <c r="C54" s="2"/>
    </row>
    <row r="55" spans="1:3" ht="15.75" customHeight="1" x14ac:dyDescent="0.15">
      <c r="A55" s="2"/>
      <c r="B55" s="6"/>
      <c r="C55" s="2"/>
    </row>
    <row r="56" spans="1:3" ht="15.75" customHeight="1" x14ac:dyDescent="0.15">
      <c r="A56" s="2"/>
      <c r="B56" s="6"/>
      <c r="C56" s="2"/>
    </row>
    <row r="57" spans="1:3" ht="15.75" customHeight="1" x14ac:dyDescent="0.15">
      <c r="A57" s="2"/>
      <c r="B57" s="6"/>
      <c r="C57" s="2"/>
    </row>
    <row r="58" spans="1:3" ht="15.75" customHeight="1" x14ac:dyDescent="0.15">
      <c r="A58" s="2"/>
      <c r="B58" s="6"/>
      <c r="C58" s="2"/>
    </row>
    <row r="59" spans="1:3" ht="15.75" customHeight="1" x14ac:dyDescent="0.15">
      <c r="A59" s="2"/>
      <c r="B59" s="6"/>
      <c r="C59" s="2"/>
    </row>
    <row r="60" spans="1:3" ht="15.75" customHeight="1" x14ac:dyDescent="0.15">
      <c r="A60" s="2"/>
      <c r="B60" s="6"/>
      <c r="C60" s="2"/>
    </row>
    <row r="61" spans="1:3" ht="15.75" customHeight="1" x14ac:dyDescent="0.15">
      <c r="A61" s="2"/>
      <c r="B61" s="6"/>
      <c r="C61" s="2"/>
    </row>
    <row r="62" spans="1:3" ht="15.75" customHeight="1" x14ac:dyDescent="0.15">
      <c r="A62" s="2"/>
      <c r="B62" s="6"/>
      <c r="C62" s="2"/>
    </row>
    <row r="63" spans="1:3" ht="15.75" customHeight="1" x14ac:dyDescent="0.15">
      <c r="A63" s="2"/>
      <c r="B63" s="6"/>
      <c r="C63" s="2"/>
    </row>
    <row r="64" spans="1:3" ht="15.75" customHeight="1" x14ac:dyDescent="0.15">
      <c r="A64" s="2"/>
      <c r="B64" s="6"/>
      <c r="C64" s="2"/>
    </row>
    <row r="65" spans="1:3" ht="15.75" customHeight="1" x14ac:dyDescent="0.15">
      <c r="A65" s="2"/>
      <c r="B65" s="6"/>
      <c r="C65" s="2"/>
    </row>
    <row r="66" spans="1:3" ht="15.75" customHeight="1" x14ac:dyDescent="0.15">
      <c r="A66" s="2"/>
      <c r="B66" s="6"/>
      <c r="C66" s="2"/>
    </row>
    <row r="67" spans="1:3" ht="15.75" customHeight="1" x14ac:dyDescent="0.15">
      <c r="A67" s="2"/>
      <c r="B67" s="6"/>
      <c r="C67" s="2"/>
    </row>
    <row r="68" spans="1:3" ht="13" x14ac:dyDescent="0.15">
      <c r="A68" s="2"/>
      <c r="B68" s="6"/>
      <c r="C68" s="2"/>
    </row>
    <row r="69" spans="1:3" ht="13" x14ac:dyDescent="0.15">
      <c r="A69" s="2"/>
      <c r="B69" s="6"/>
      <c r="C69" s="2"/>
    </row>
    <row r="70" spans="1:3" ht="13" x14ac:dyDescent="0.15">
      <c r="A70" s="2"/>
      <c r="B70" s="6"/>
      <c r="C70" s="2"/>
    </row>
    <row r="71" spans="1:3" ht="13" x14ac:dyDescent="0.15">
      <c r="A71" s="2"/>
      <c r="B71" s="6"/>
      <c r="C71" s="2"/>
    </row>
    <row r="72" spans="1:3" ht="13" x14ac:dyDescent="0.15">
      <c r="A72" s="2"/>
      <c r="B72" s="6"/>
      <c r="C72" s="2"/>
    </row>
    <row r="73" spans="1:3" ht="13" x14ac:dyDescent="0.15">
      <c r="A73" s="2"/>
      <c r="B73" s="6"/>
      <c r="C73" s="2"/>
    </row>
    <row r="74" spans="1:3" ht="13" x14ac:dyDescent="0.15">
      <c r="A74" s="2"/>
      <c r="B74" s="6"/>
      <c r="C74" s="2"/>
    </row>
    <row r="75" spans="1:3" ht="13" x14ac:dyDescent="0.15">
      <c r="A75" s="2"/>
      <c r="B75" s="6"/>
      <c r="C75" s="2"/>
    </row>
    <row r="76" spans="1:3" ht="13" x14ac:dyDescent="0.15">
      <c r="A76" s="2"/>
      <c r="B76" s="6"/>
      <c r="C76" s="2"/>
    </row>
    <row r="77" spans="1:3" ht="13" x14ac:dyDescent="0.15">
      <c r="A77" s="2"/>
      <c r="B77" s="6"/>
      <c r="C77" s="2"/>
    </row>
    <row r="78" spans="1:3" ht="13" x14ac:dyDescent="0.15">
      <c r="A78" s="2"/>
      <c r="B78" s="6"/>
      <c r="C78" s="2"/>
    </row>
    <row r="79" spans="1:3" ht="13" x14ac:dyDescent="0.15">
      <c r="A79" s="2"/>
      <c r="B79" s="6"/>
      <c r="C79" s="2"/>
    </row>
    <row r="80" spans="1:3" ht="13" x14ac:dyDescent="0.15">
      <c r="A80" s="2"/>
      <c r="B80" s="6"/>
      <c r="C80" s="2"/>
    </row>
    <row r="81" spans="1:3" ht="13" x14ac:dyDescent="0.15">
      <c r="A81" s="2"/>
      <c r="B81" s="6"/>
      <c r="C81" s="2"/>
    </row>
    <row r="82" spans="1:3" ht="13" x14ac:dyDescent="0.15">
      <c r="A82" s="2"/>
      <c r="B82" s="6"/>
      <c r="C82" s="2"/>
    </row>
    <row r="83" spans="1:3" ht="13" x14ac:dyDescent="0.15">
      <c r="A83" s="2"/>
      <c r="B83" s="6"/>
      <c r="C83" s="2"/>
    </row>
    <row r="84" spans="1:3" ht="13" x14ac:dyDescent="0.15">
      <c r="A84" s="2"/>
      <c r="B84" s="6"/>
      <c r="C84" s="2"/>
    </row>
    <row r="85" spans="1:3" ht="13" x14ac:dyDescent="0.15">
      <c r="A85" s="2"/>
      <c r="B85" s="6"/>
      <c r="C85" s="2"/>
    </row>
    <row r="86" spans="1:3" ht="13" x14ac:dyDescent="0.15">
      <c r="A86" s="2"/>
      <c r="B86" s="6"/>
      <c r="C86" s="2"/>
    </row>
    <row r="87" spans="1:3" ht="13" x14ac:dyDescent="0.15">
      <c r="A87" s="2"/>
      <c r="B87" s="6"/>
      <c r="C87" s="2"/>
    </row>
    <row r="88" spans="1:3" ht="13" x14ac:dyDescent="0.15">
      <c r="A88" s="2"/>
      <c r="B88" s="6"/>
      <c r="C88" s="2"/>
    </row>
    <row r="89" spans="1:3" ht="13" x14ac:dyDescent="0.15">
      <c r="A89" s="2"/>
      <c r="B89" s="6"/>
      <c r="C89" s="2"/>
    </row>
    <row r="90" spans="1:3" ht="13" x14ac:dyDescent="0.15">
      <c r="A90" s="2"/>
      <c r="B90" s="6"/>
      <c r="C90" s="2"/>
    </row>
    <row r="91" spans="1:3" ht="13" x14ac:dyDescent="0.15">
      <c r="A91" s="2"/>
      <c r="B91" s="6"/>
      <c r="C91" s="2"/>
    </row>
    <row r="92" spans="1:3" ht="13" x14ac:dyDescent="0.15">
      <c r="A92" s="2"/>
      <c r="B92" s="6"/>
      <c r="C92" s="2"/>
    </row>
    <row r="93" spans="1:3" ht="13" x14ac:dyDescent="0.15">
      <c r="A93" s="2"/>
      <c r="B93" s="6"/>
      <c r="C93" s="2"/>
    </row>
    <row r="94" spans="1:3" ht="13" x14ac:dyDescent="0.15">
      <c r="A94" s="2"/>
      <c r="B94" s="6"/>
      <c r="C94" s="2"/>
    </row>
    <row r="95" spans="1:3" ht="13" x14ac:dyDescent="0.15">
      <c r="A95" s="2"/>
      <c r="B95" s="6"/>
      <c r="C95" s="2"/>
    </row>
    <row r="96" spans="1:3" ht="13" x14ac:dyDescent="0.15">
      <c r="A96" s="2"/>
      <c r="B96" s="6"/>
      <c r="C96" s="2"/>
    </row>
    <row r="97" spans="1:3" ht="13" x14ac:dyDescent="0.15">
      <c r="A97" s="2"/>
      <c r="B97" s="6"/>
      <c r="C97" s="2"/>
    </row>
    <row r="98" spans="1:3" ht="13" x14ac:dyDescent="0.15">
      <c r="A98" s="2"/>
      <c r="B98" s="6"/>
      <c r="C98" s="2"/>
    </row>
    <row r="99" spans="1:3" ht="13" x14ac:dyDescent="0.15">
      <c r="A99" s="2"/>
      <c r="B99" s="6"/>
      <c r="C99" s="2"/>
    </row>
    <row r="100" spans="1:3" ht="13" x14ac:dyDescent="0.15">
      <c r="A100" s="2"/>
      <c r="B100" s="6"/>
      <c r="C100" s="2"/>
    </row>
    <row r="101" spans="1:3" ht="13" x14ac:dyDescent="0.15">
      <c r="A101" s="2"/>
      <c r="B101" s="6"/>
      <c r="C101" s="2"/>
    </row>
    <row r="102" spans="1:3" ht="13" x14ac:dyDescent="0.15">
      <c r="A102" s="2"/>
      <c r="B102" s="6"/>
      <c r="C102" s="2"/>
    </row>
    <row r="103" spans="1:3" ht="13" x14ac:dyDescent="0.15">
      <c r="A103" s="2"/>
      <c r="B103" s="6"/>
      <c r="C103" s="2"/>
    </row>
    <row r="104" spans="1:3" ht="13" x14ac:dyDescent="0.15">
      <c r="A104" s="2"/>
      <c r="B104" s="6"/>
      <c r="C104" s="2"/>
    </row>
    <row r="105" spans="1:3" ht="13" x14ac:dyDescent="0.15">
      <c r="A105" s="2"/>
      <c r="B105" s="6"/>
      <c r="C105" s="2"/>
    </row>
    <row r="106" spans="1:3" ht="13" x14ac:dyDescent="0.15">
      <c r="A106" s="2"/>
      <c r="B106" s="6"/>
      <c r="C106" s="2"/>
    </row>
    <row r="107" spans="1:3" ht="13" x14ac:dyDescent="0.15">
      <c r="A107" s="2"/>
      <c r="B107" s="6"/>
      <c r="C107" s="2"/>
    </row>
    <row r="108" spans="1:3" ht="13" x14ac:dyDescent="0.15">
      <c r="A108" s="2"/>
      <c r="B108" s="6"/>
      <c r="C108" s="2"/>
    </row>
    <row r="109" spans="1:3" ht="13" x14ac:dyDescent="0.15">
      <c r="A109" s="2"/>
      <c r="B109" s="6"/>
      <c r="C109" s="2"/>
    </row>
    <row r="110" spans="1:3" ht="13" x14ac:dyDescent="0.15">
      <c r="A110" s="2"/>
      <c r="B110" s="6"/>
      <c r="C110" s="2"/>
    </row>
    <row r="111" spans="1:3" ht="13" x14ac:dyDescent="0.15">
      <c r="A111" s="2"/>
      <c r="B111" s="6"/>
      <c r="C111" s="2"/>
    </row>
    <row r="112" spans="1:3" ht="13" x14ac:dyDescent="0.15">
      <c r="A112" s="2"/>
      <c r="B112" s="6"/>
      <c r="C112" s="2"/>
    </row>
    <row r="113" spans="1:3" ht="13" x14ac:dyDescent="0.15">
      <c r="A113" s="2"/>
      <c r="B113" s="6"/>
      <c r="C113" s="2"/>
    </row>
    <row r="114" spans="1:3" ht="13" x14ac:dyDescent="0.15">
      <c r="A114" s="2"/>
      <c r="B114" s="6"/>
      <c r="C114" s="2"/>
    </row>
    <row r="115" spans="1:3" ht="13" x14ac:dyDescent="0.15">
      <c r="A115" s="2"/>
      <c r="B115" s="6"/>
      <c r="C115" s="2"/>
    </row>
    <row r="116" spans="1:3" ht="13" x14ac:dyDescent="0.15">
      <c r="A116" s="2"/>
      <c r="B116" s="6"/>
      <c r="C116" s="2"/>
    </row>
    <row r="117" spans="1:3" ht="13" x14ac:dyDescent="0.15">
      <c r="A117" s="2"/>
      <c r="B117" s="6"/>
      <c r="C117" s="2"/>
    </row>
    <row r="118" spans="1:3" ht="13" x14ac:dyDescent="0.15">
      <c r="A118" s="2"/>
      <c r="B118" s="6"/>
      <c r="C118" s="2"/>
    </row>
    <row r="119" spans="1:3" ht="13" x14ac:dyDescent="0.15">
      <c r="A119" s="2"/>
      <c r="B119" s="6"/>
      <c r="C119" s="2"/>
    </row>
    <row r="120" spans="1:3" ht="13" x14ac:dyDescent="0.15">
      <c r="A120" s="2"/>
      <c r="B120" s="6"/>
      <c r="C120" s="2"/>
    </row>
    <row r="121" spans="1:3" ht="13" x14ac:dyDescent="0.15">
      <c r="A121" s="2"/>
      <c r="B121" s="6"/>
      <c r="C121" s="2"/>
    </row>
    <row r="122" spans="1:3" ht="13" x14ac:dyDescent="0.15">
      <c r="A122" s="2"/>
      <c r="B122" s="6"/>
      <c r="C122" s="2"/>
    </row>
    <row r="123" spans="1:3" ht="13" x14ac:dyDescent="0.15">
      <c r="A123" s="2"/>
      <c r="B123" s="6"/>
      <c r="C123" s="2"/>
    </row>
    <row r="124" spans="1:3" ht="13" x14ac:dyDescent="0.15">
      <c r="A124" s="2"/>
      <c r="B124" s="6"/>
      <c r="C124" s="2"/>
    </row>
    <row r="125" spans="1:3" ht="13" x14ac:dyDescent="0.15">
      <c r="A125" s="2"/>
      <c r="B125" s="6"/>
      <c r="C125" s="2"/>
    </row>
    <row r="126" spans="1:3" ht="13" x14ac:dyDescent="0.15">
      <c r="A126" s="2"/>
      <c r="B126" s="6"/>
      <c r="C126" s="2"/>
    </row>
    <row r="127" spans="1:3" ht="13" x14ac:dyDescent="0.15">
      <c r="A127" s="2"/>
      <c r="B127" s="6"/>
      <c r="C127" s="2"/>
    </row>
    <row r="128" spans="1:3" ht="13" x14ac:dyDescent="0.15">
      <c r="A128" s="2"/>
      <c r="B128" s="6"/>
      <c r="C128" s="2"/>
    </row>
    <row r="129" spans="1:3" ht="13" x14ac:dyDescent="0.15">
      <c r="A129" s="2"/>
      <c r="B129" s="6"/>
      <c r="C129" s="2"/>
    </row>
    <row r="130" spans="1:3" ht="13" x14ac:dyDescent="0.15">
      <c r="A130" s="2"/>
      <c r="B130" s="6"/>
      <c r="C130" s="2"/>
    </row>
    <row r="131" spans="1:3" ht="13" x14ac:dyDescent="0.15">
      <c r="A131" s="2"/>
      <c r="B131" s="6"/>
      <c r="C131" s="2"/>
    </row>
    <row r="132" spans="1:3" ht="13" x14ac:dyDescent="0.15">
      <c r="A132" s="2"/>
      <c r="B132" s="6"/>
      <c r="C132" s="2"/>
    </row>
    <row r="133" spans="1:3" ht="13" x14ac:dyDescent="0.15">
      <c r="A133" s="2"/>
      <c r="B133" s="6"/>
      <c r="C133" s="2"/>
    </row>
    <row r="134" spans="1:3" ht="13" x14ac:dyDescent="0.15">
      <c r="A134" s="2"/>
      <c r="B134" s="6"/>
      <c r="C134" s="2"/>
    </row>
    <row r="135" spans="1:3" ht="13" x14ac:dyDescent="0.15">
      <c r="A135" s="2"/>
      <c r="B135" s="6"/>
      <c r="C135" s="2"/>
    </row>
    <row r="136" spans="1:3" ht="13" x14ac:dyDescent="0.15">
      <c r="A136" s="2"/>
      <c r="B136" s="6"/>
      <c r="C136" s="2"/>
    </row>
    <row r="137" spans="1:3" ht="13" x14ac:dyDescent="0.15">
      <c r="A137" s="2"/>
      <c r="B137" s="6"/>
      <c r="C137" s="2"/>
    </row>
    <row r="138" spans="1:3" ht="13" x14ac:dyDescent="0.15">
      <c r="A138" s="2"/>
      <c r="B138" s="6"/>
      <c r="C138" s="2"/>
    </row>
    <row r="139" spans="1:3" ht="13" x14ac:dyDescent="0.15">
      <c r="A139" s="2"/>
      <c r="B139" s="6"/>
      <c r="C139" s="2"/>
    </row>
    <row r="140" spans="1:3" ht="13" x14ac:dyDescent="0.15">
      <c r="A140" s="2"/>
      <c r="B140" s="6"/>
      <c r="C140" s="2"/>
    </row>
    <row r="141" spans="1:3" ht="13" x14ac:dyDescent="0.15">
      <c r="A141" s="2"/>
      <c r="B141" s="6"/>
      <c r="C141" s="2"/>
    </row>
    <row r="142" spans="1:3" ht="13" x14ac:dyDescent="0.15">
      <c r="A142" s="2"/>
      <c r="B142" s="6"/>
      <c r="C142" s="2"/>
    </row>
    <row r="143" spans="1:3" ht="13" x14ac:dyDescent="0.15">
      <c r="A143" s="2"/>
      <c r="B143" s="6"/>
      <c r="C143" s="2"/>
    </row>
    <row r="144" spans="1:3" ht="13" x14ac:dyDescent="0.15">
      <c r="A144" s="2"/>
      <c r="B144" s="6"/>
      <c r="C144" s="2"/>
    </row>
    <row r="145" spans="1:3" ht="13" x14ac:dyDescent="0.15">
      <c r="A145" s="2"/>
      <c r="B145" s="6"/>
      <c r="C145" s="2"/>
    </row>
    <row r="146" spans="1:3" ht="13" x14ac:dyDescent="0.15">
      <c r="A146" s="2"/>
      <c r="B146" s="6"/>
      <c r="C146" s="2"/>
    </row>
    <row r="147" spans="1:3" ht="13" x14ac:dyDescent="0.15">
      <c r="A147" s="2"/>
      <c r="B147" s="6"/>
      <c r="C147" s="2"/>
    </row>
    <row r="148" spans="1:3" ht="13" x14ac:dyDescent="0.15">
      <c r="A148" s="2"/>
      <c r="B148" s="6"/>
      <c r="C148" s="2"/>
    </row>
    <row r="149" spans="1:3" ht="13" x14ac:dyDescent="0.15">
      <c r="A149" s="2"/>
      <c r="B149" s="6"/>
      <c r="C149" s="2"/>
    </row>
    <row r="150" spans="1:3" ht="13" x14ac:dyDescent="0.15">
      <c r="A150" s="2"/>
      <c r="B150" s="6"/>
      <c r="C150" s="2"/>
    </row>
  </sheetData>
  <dataValidations count="1">
    <dataValidation type="list" allowBlank="1" showErrorMessage="1" sqref="C2:C150" xr:uid="{00000000-0002-0000-0200-000000000000}">
      <formula1>"Phone,Email,Meeting,Video,Other"</formula1>
    </dataValidation>
  </dataValidation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1000000}">
          <x14:formula1>
            <xm:f>'Participant List'!$B$2:$B978</xm:f>
          </x14:formula1>
          <xm:sqref>A2:A150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E26"/>
  <sheetViews>
    <sheetView workbookViewId="0"/>
  </sheetViews>
  <sheetFormatPr baseColWidth="10" defaultColWidth="12.6640625" defaultRowHeight="15.75" customHeight="1" x14ac:dyDescent="0.15"/>
  <cols>
    <col min="1" max="1" width="16.1640625" customWidth="1"/>
    <col min="2" max="2" width="18.83203125" customWidth="1"/>
  </cols>
  <sheetData>
    <row r="1" spans="1:5" ht="15.75" customHeight="1" x14ac:dyDescent="0.15">
      <c r="A1" s="3" t="s">
        <v>6</v>
      </c>
      <c r="B1" s="3" t="s">
        <v>43</v>
      </c>
      <c r="C1" s="3" t="s">
        <v>44</v>
      </c>
      <c r="D1" s="3" t="s">
        <v>45</v>
      </c>
      <c r="E1" s="3" t="s">
        <v>46</v>
      </c>
    </row>
    <row r="2" spans="1:5" ht="15.75" customHeight="1" x14ac:dyDescent="0.15">
      <c r="A2" s="2">
        <v>9039413983</v>
      </c>
      <c r="B2" s="2" t="str">
        <f t="shared" ref="B2:B26" si="0">C2&amp;" "&amp;D2</f>
        <v>Guy Collins</v>
      </c>
      <c r="C2" s="2" t="s">
        <v>47</v>
      </c>
      <c r="D2" s="2" t="s">
        <v>48</v>
      </c>
      <c r="E2" s="2">
        <v>28</v>
      </c>
    </row>
    <row r="3" spans="1:5" ht="15.75" customHeight="1" x14ac:dyDescent="0.15">
      <c r="A3" s="2">
        <v>9025130385</v>
      </c>
      <c r="B3" s="2" t="str">
        <f t="shared" si="0"/>
        <v>Rashawn Konopelski</v>
      </c>
      <c r="C3" s="2" t="s">
        <v>49</v>
      </c>
      <c r="D3" s="2" t="s">
        <v>50</v>
      </c>
      <c r="E3" s="2">
        <v>7</v>
      </c>
    </row>
    <row r="4" spans="1:5" ht="15.75" customHeight="1" x14ac:dyDescent="0.15">
      <c r="A4" s="2">
        <v>9083271429</v>
      </c>
      <c r="B4" s="2" t="str">
        <f t="shared" si="0"/>
        <v>Olen Dach</v>
      </c>
      <c r="C4" s="2" t="s">
        <v>51</v>
      </c>
      <c r="D4" s="2" t="s">
        <v>52</v>
      </c>
      <c r="E4" s="2">
        <v>28</v>
      </c>
    </row>
    <row r="5" spans="1:5" ht="15.75" customHeight="1" x14ac:dyDescent="0.15">
      <c r="A5" s="2">
        <v>9003998894</v>
      </c>
      <c r="B5" s="2" t="str">
        <f t="shared" si="0"/>
        <v>Chandler Bechtelar</v>
      </c>
      <c r="C5" s="2" t="s">
        <v>53</v>
      </c>
      <c r="D5" s="2" t="s">
        <v>54</v>
      </c>
      <c r="E5" s="2">
        <v>7</v>
      </c>
    </row>
    <row r="6" spans="1:5" ht="15.75" customHeight="1" x14ac:dyDescent="0.15">
      <c r="A6" s="2">
        <v>9009048225</v>
      </c>
      <c r="B6" s="2" t="str">
        <f t="shared" si="0"/>
        <v>Carolyne Zboncak</v>
      </c>
      <c r="C6" s="2" t="s">
        <v>55</v>
      </c>
      <c r="D6" s="2" t="s">
        <v>56</v>
      </c>
      <c r="E6" s="2">
        <v>7</v>
      </c>
    </row>
    <row r="7" spans="1:5" ht="15.75" customHeight="1" x14ac:dyDescent="0.15">
      <c r="A7" s="2">
        <v>9001921939</v>
      </c>
      <c r="B7" s="2" t="str">
        <f t="shared" si="0"/>
        <v>Jayde Schmeler</v>
      </c>
      <c r="C7" s="2" t="s">
        <v>57</v>
      </c>
      <c r="D7" s="2" t="s">
        <v>58</v>
      </c>
      <c r="E7" s="2">
        <v>21</v>
      </c>
    </row>
    <row r="8" spans="1:5" ht="15.75" customHeight="1" x14ac:dyDescent="0.15">
      <c r="A8" s="2">
        <v>9007441305</v>
      </c>
      <c r="B8" s="2" t="str">
        <f t="shared" si="0"/>
        <v>Emely Huels</v>
      </c>
      <c r="C8" s="2" t="s">
        <v>59</v>
      </c>
      <c r="D8" s="2" t="s">
        <v>60</v>
      </c>
      <c r="E8" s="2">
        <v>28</v>
      </c>
    </row>
    <row r="9" spans="1:5" ht="15.75" customHeight="1" x14ac:dyDescent="0.15">
      <c r="A9" s="2">
        <v>9063138557</v>
      </c>
      <c r="B9" s="2" t="str">
        <f t="shared" si="0"/>
        <v>Elsie Bergstrom</v>
      </c>
      <c r="C9" s="2" t="s">
        <v>61</v>
      </c>
      <c r="D9" s="2" t="s">
        <v>62</v>
      </c>
      <c r="E9" s="2">
        <v>28</v>
      </c>
    </row>
    <row r="10" spans="1:5" ht="15.75" customHeight="1" x14ac:dyDescent="0.15">
      <c r="A10" s="2">
        <v>9022241441</v>
      </c>
      <c r="B10" s="2" t="str">
        <f t="shared" si="0"/>
        <v>Kian Marvin</v>
      </c>
      <c r="C10" s="2" t="s">
        <v>63</v>
      </c>
      <c r="D10" s="2" t="s">
        <v>64</v>
      </c>
      <c r="E10" s="2">
        <v>28</v>
      </c>
    </row>
    <row r="11" spans="1:5" ht="15.75" customHeight="1" x14ac:dyDescent="0.15">
      <c r="A11" s="2">
        <v>9015380113</v>
      </c>
      <c r="B11" s="2" t="str">
        <f t="shared" si="0"/>
        <v>Dewitt O'Conner</v>
      </c>
      <c r="C11" s="2" t="s">
        <v>65</v>
      </c>
      <c r="D11" s="2" t="s">
        <v>66</v>
      </c>
      <c r="E11" s="2">
        <v>7</v>
      </c>
    </row>
    <row r="12" spans="1:5" ht="15.75" customHeight="1" x14ac:dyDescent="0.15">
      <c r="A12" s="2">
        <v>9026637531</v>
      </c>
      <c r="B12" s="2" t="str">
        <f t="shared" si="0"/>
        <v>Natalia Armstrong</v>
      </c>
      <c r="C12" s="2" t="s">
        <v>67</v>
      </c>
      <c r="D12" s="2" t="s">
        <v>68</v>
      </c>
      <c r="E12" s="2">
        <v>14</v>
      </c>
    </row>
    <row r="13" spans="1:5" ht="15.75" customHeight="1" x14ac:dyDescent="0.15">
      <c r="A13" s="2">
        <v>9044176210</v>
      </c>
      <c r="B13" s="2" t="str">
        <f t="shared" si="0"/>
        <v>Margarette Mayer</v>
      </c>
      <c r="C13" s="2" t="s">
        <v>69</v>
      </c>
      <c r="D13" s="2" t="s">
        <v>70</v>
      </c>
      <c r="E13" s="2">
        <v>21</v>
      </c>
    </row>
    <row r="14" spans="1:5" ht="15.75" customHeight="1" x14ac:dyDescent="0.15">
      <c r="A14" s="2">
        <v>9094523585</v>
      </c>
      <c r="B14" s="2" t="str">
        <f t="shared" si="0"/>
        <v>Nels Cormier</v>
      </c>
      <c r="C14" s="2" t="s">
        <v>71</v>
      </c>
      <c r="D14" s="2" t="s">
        <v>72</v>
      </c>
      <c r="E14" s="2">
        <v>28</v>
      </c>
    </row>
    <row r="15" spans="1:5" ht="15.75" customHeight="1" x14ac:dyDescent="0.15">
      <c r="A15" s="2">
        <v>9010004925</v>
      </c>
      <c r="B15" s="2" t="str">
        <f t="shared" si="0"/>
        <v>Dangelo Kuvalis</v>
      </c>
      <c r="C15" s="2" t="s">
        <v>73</v>
      </c>
      <c r="D15" s="2" t="s">
        <v>74</v>
      </c>
      <c r="E15" s="2">
        <v>28</v>
      </c>
    </row>
    <row r="16" spans="1:5" ht="15.75" customHeight="1" x14ac:dyDescent="0.15">
      <c r="A16" s="2">
        <v>9041503202</v>
      </c>
      <c r="B16" s="2" t="str">
        <f t="shared" si="0"/>
        <v>Martine Koss</v>
      </c>
      <c r="C16" s="2" t="s">
        <v>75</v>
      </c>
      <c r="D16" s="2" t="s">
        <v>76</v>
      </c>
      <c r="E16" s="2">
        <v>14</v>
      </c>
    </row>
    <row r="17" spans="1:5" ht="15.75" customHeight="1" x14ac:dyDescent="0.15">
      <c r="A17" s="2">
        <v>9098395719</v>
      </c>
      <c r="B17" s="2" t="str">
        <f t="shared" si="0"/>
        <v>Alexandre Boyer</v>
      </c>
      <c r="C17" s="2" t="s">
        <v>77</v>
      </c>
      <c r="D17" s="2" t="s">
        <v>78</v>
      </c>
      <c r="E17" s="2">
        <v>7</v>
      </c>
    </row>
    <row r="18" spans="1:5" ht="15.75" customHeight="1" x14ac:dyDescent="0.15">
      <c r="A18" s="2">
        <v>9064247975</v>
      </c>
      <c r="B18" s="2" t="str">
        <f t="shared" si="0"/>
        <v>Pietro Sipes</v>
      </c>
      <c r="C18" s="2" t="s">
        <v>79</v>
      </c>
      <c r="D18" s="2" t="s">
        <v>80</v>
      </c>
      <c r="E18" s="2">
        <v>14</v>
      </c>
    </row>
    <row r="19" spans="1:5" ht="15.75" customHeight="1" x14ac:dyDescent="0.15">
      <c r="A19" s="2">
        <v>9033668540</v>
      </c>
      <c r="B19" s="2" t="str">
        <f t="shared" si="0"/>
        <v>Natalia Gorczany</v>
      </c>
      <c r="C19" s="2" t="s">
        <v>67</v>
      </c>
      <c r="D19" s="2" t="s">
        <v>81</v>
      </c>
      <c r="E19" s="2">
        <v>14</v>
      </c>
    </row>
    <row r="20" spans="1:5" ht="15.75" customHeight="1" x14ac:dyDescent="0.15">
      <c r="A20" s="2">
        <v>9090440602</v>
      </c>
      <c r="B20" s="2" t="str">
        <f t="shared" si="0"/>
        <v>Urban Hane</v>
      </c>
      <c r="C20" s="2" t="s">
        <v>82</v>
      </c>
      <c r="D20" s="2" t="s">
        <v>83</v>
      </c>
      <c r="E20" s="2">
        <v>7</v>
      </c>
    </row>
    <row r="21" spans="1:5" ht="15.75" customHeight="1" x14ac:dyDescent="0.15">
      <c r="A21" s="2">
        <v>9003762622</v>
      </c>
      <c r="B21" s="2" t="str">
        <f t="shared" si="0"/>
        <v>Edyth Boyle</v>
      </c>
      <c r="C21" s="2" t="s">
        <v>84</v>
      </c>
      <c r="D21" s="2" t="s">
        <v>85</v>
      </c>
      <c r="E21" s="2">
        <v>28</v>
      </c>
    </row>
    <row r="22" spans="1:5" ht="15.75" customHeight="1" x14ac:dyDescent="0.15">
      <c r="A22" s="2">
        <v>9097081498</v>
      </c>
      <c r="B22" s="2" t="str">
        <f t="shared" si="0"/>
        <v>Florence Nikolaus</v>
      </c>
      <c r="C22" s="2" t="s">
        <v>86</v>
      </c>
      <c r="D22" s="2" t="s">
        <v>87</v>
      </c>
      <c r="E22" s="2">
        <v>14</v>
      </c>
    </row>
    <row r="23" spans="1:5" ht="15.75" customHeight="1" x14ac:dyDescent="0.15">
      <c r="A23" s="2">
        <v>9053996891</v>
      </c>
      <c r="B23" s="2" t="str">
        <f t="shared" si="0"/>
        <v>Justyn Gottlieb</v>
      </c>
      <c r="C23" s="2" t="s">
        <v>88</v>
      </c>
      <c r="D23" s="2" t="s">
        <v>89</v>
      </c>
      <c r="E23" s="2">
        <v>28</v>
      </c>
    </row>
    <row r="24" spans="1:5" ht="15.75" customHeight="1" x14ac:dyDescent="0.15">
      <c r="A24" s="2">
        <v>9024238495</v>
      </c>
      <c r="B24" s="2" t="str">
        <f t="shared" si="0"/>
        <v>Malcolm Kerluke</v>
      </c>
      <c r="C24" s="2" t="s">
        <v>90</v>
      </c>
      <c r="D24" s="2" t="s">
        <v>91</v>
      </c>
      <c r="E24" s="2">
        <v>21</v>
      </c>
    </row>
    <row r="25" spans="1:5" ht="15.75" customHeight="1" x14ac:dyDescent="0.15">
      <c r="A25" s="2">
        <v>9001794075</v>
      </c>
      <c r="B25" s="2" t="str">
        <f t="shared" si="0"/>
        <v>Timmothy Huels</v>
      </c>
      <c r="C25" s="2" t="s">
        <v>92</v>
      </c>
      <c r="D25" s="2" t="s">
        <v>60</v>
      </c>
      <c r="E25" s="2">
        <v>7</v>
      </c>
    </row>
    <row r="26" spans="1:5" ht="15.75" customHeight="1" x14ac:dyDescent="0.15">
      <c r="A26" s="2">
        <v>9019964322</v>
      </c>
      <c r="B26" s="2" t="str">
        <f t="shared" si="0"/>
        <v>Aylin Koch</v>
      </c>
      <c r="C26" s="2" t="s">
        <v>93</v>
      </c>
      <c r="D26" s="2" t="s">
        <v>94</v>
      </c>
      <c r="E26" s="2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How to Use</vt:lpstr>
      <vt:lpstr>Latest Checkin</vt:lpstr>
      <vt:lpstr>Checkins</vt:lpstr>
      <vt:lpstr>Participant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Mooring</cp:lastModifiedBy>
  <dcterms:created xsi:type="dcterms:W3CDTF">2023-05-10T04:20:55Z</dcterms:created>
  <dcterms:modified xsi:type="dcterms:W3CDTF">2023-05-10T04:24:54Z</dcterms:modified>
</cp:coreProperties>
</file>